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M\MalindasFiles\PlatteRiverRecoveryImplementationProgram\AMP\AMWG Meetings 2020-2021\23 Aug 2021 AMWG mtg\"/>
    </mc:Choice>
  </mc:AlternateContent>
  <xr:revisionPtr revIDLastSave="0" documentId="13_ncr:1_{EDF977DC-B379-4ADA-A310-1730D4ACF8C3}" xr6:coauthVersionLast="47" xr6:coauthVersionMax="47" xr10:uidLastSave="{00000000-0000-0000-0000-000000000000}"/>
  <bookViews>
    <workbookView xWindow="-120" yWindow="-120" windowWidth="29040" windowHeight="15840" xr2:uid="{57C9E46C-F0CA-46D4-9F34-376E99036792}"/>
  </bookViews>
  <sheets>
    <sheet name="1st Round" sheetId="1" r:id="rId1"/>
  </sheets>
  <calcPr calcId="191029" concurrentCalc="0" concurrentManualCount="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V2" i="1"/>
  <c r="U2" i="1"/>
  <c r="T2" i="1"/>
</calcChain>
</file>

<file path=xl/sharedStrings.xml><?xml version="1.0" encoding="utf-8"?>
<sst xmlns="http://schemas.openxmlformats.org/spreadsheetml/2006/main" count="118" uniqueCount="72">
  <si>
    <t>Hypothesis</t>
  </si>
  <si>
    <t>Description</t>
  </si>
  <si>
    <t>PP1</t>
  </si>
  <si>
    <t>PPM2</t>
  </si>
  <si>
    <t>PP3</t>
  </si>
  <si>
    <t>PPM4</t>
  </si>
  <si>
    <t>PP5</t>
  </si>
  <si>
    <t>PP6</t>
  </si>
  <si>
    <t>PPM7</t>
  </si>
  <si>
    <t>WCM1</t>
  </si>
  <si>
    <t>WCM2</t>
  </si>
  <si>
    <t>WCM3</t>
  </si>
  <si>
    <t>WC4</t>
  </si>
  <si>
    <t>WCM5</t>
  </si>
  <si>
    <t>WC6</t>
  </si>
  <si>
    <t>WCM7</t>
  </si>
  <si>
    <t>WC8</t>
  </si>
  <si>
    <t>WC9</t>
  </si>
  <si>
    <t>WC10</t>
  </si>
  <si>
    <t>WCM11</t>
  </si>
  <si>
    <t>WC12</t>
  </si>
  <si>
    <t>WCM13</t>
  </si>
  <si>
    <t>WC14</t>
  </si>
  <si>
    <t>NT/NL1</t>
  </si>
  <si>
    <t>Predation increase with site age</t>
  </si>
  <si>
    <t>Predation impact on productivity</t>
  </si>
  <si>
    <t>Resting sites to reduce predation</t>
  </si>
  <si>
    <t>Predator management (fencing/lighting) to reduce predation</t>
  </si>
  <si>
    <t>Forage resources limit productivity</t>
  </si>
  <si>
    <t>Forage resources decrease with site age</t>
  </si>
  <si>
    <t>Resting sites to increase forage resources</t>
  </si>
  <si>
    <t>Germination suppression flows to maintain UOCW</t>
  </si>
  <si>
    <t>Fall SDHF flows to maintain UOCW</t>
  </si>
  <si>
    <r>
      <rPr>
        <i/>
        <sz val="11"/>
        <color theme="1"/>
        <rFont val="Calibri"/>
        <family val="2"/>
        <scheme val="minor"/>
      </rPr>
      <t>Phragmites</t>
    </r>
    <r>
      <rPr>
        <sz val="11"/>
        <color theme="1"/>
        <rFont val="Calibri"/>
        <family val="2"/>
        <scheme val="minor"/>
      </rPr>
      <t xml:space="preserve"> spraying to maintain UOCW</t>
    </r>
  </si>
  <si>
    <t>Time of day as factor affecting WC decision to stop along AHR</t>
  </si>
  <si>
    <t>Flow as factor affecting WC decision to stop along AHR</t>
  </si>
  <si>
    <t>Prior length of stay affects stay length on AHR</t>
  </si>
  <si>
    <t>Flow affects stay length on AHR</t>
  </si>
  <si>
    <t xml:space="preserve">AHR stopovers contribute to WC fitness </t>
  </si>
  <si>
    <t>Length of WC stopover along AHR contributes to WC fitness</t>
  </si>
  <si>
    <t>AHR contribution to WC survival differs between Spring and Fall stopovers</t>
  </si>
  <si>
    <t>Flow releases during Fall WC migration will contribute more to survival</t>
  </si>
  <si>
    <t>Variability in flow influences stay length and roost location.</t>
  </si>
  <si>
    <t>Eliminating/reducing hydro-stepping will increase stay length and use of western portions of the AHR</t>
  </si>
  <si>
    <t>Effects of Program management of river flow on wet meadow hydrology</t>
  </si>
  <si>
    <t>Effects of Program management of land and river flow on non-target listed and non-listed species of concern</t>
  </si>
  <si>
    <t>AMWG 1</t>
  </si>
  <si>
    <t>AMWG 2</t>
  </si>
  <si>
    <t>AMWG 3</t>
  </si>
  <si>
    <t>AMWG 4</t>
  </si>
  <si>
    <t>AMWG 6</t>
  </si>
  <si>
    <t>AMWG 5</t>
  </si>
  <si>
    <t>AMWG 7</t>
  </si>
  <si>
    <t>AMWG 8</t>
  </si>
  <si>
    <t>AMWG 9</t>
  </si>
  <si>
    <t>AMWG 10</t>
  </si>
  <si>
    <t>1-5=High</t>
  </si>
  <si>
    <t xml:space="preserve">&gt;12=Low </t>
  </si>
  <si>
    <t>5.1-12=Med</t>
  </si>
  <si>
    <t>STDEV</t>
  </si>
  <si>
    <t>CV</t>
  </si>
  <si>
    <t>Mean</t>
  </si>
  <si>
    <t>General and Mgmt hypotheses that are paired. Rankings are higher for Mgmt H, but cannot do one without the other.</t>
  </si>
  <si>
    <t>CV shows dispersion of rankings around the mean</t>
  </si>
  <si>
    <t xml:space="preserve">Lots of MED rankings with high CV's show the dichotomy among group members </t>
  </si>
  <si>
    <t>MED ranked items</t>
  </si>
  <si>
    <t xml:space="preserve">    MED -  those that are data analysis are low cost (DO). Those that are mgmt hypotheses with water are costly (Maybe DON'T DO)</t>
  </si>
  <si>
    <t xml:space="preserve">    ISAC recommendation - use water for GS, not flow during WC migration</t>
  </si>
  <si>
    <t>Mean Rank</t>
  </si>
  <si>
    <t>Items for which group rankings are LOW and there is little disagreement on rankings. Can we agree to put them at the back.</t>
  </si>
  <si>
    <t>Items for which there is more disagreement on rankings. Can we agree on GS as #1 priority?</t>
  </si>
  <si>
    <t>Grouped hypotheses with widely differing rankings.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</si>
</sst>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1" fillId="0" borderId="0" xfId="0" applyFont="1" applyBorder="1"/>
    <xf numFmtId="0" fontId="0" fillId="2" borderId="0" xfId="0" applyFill="1" applyBorder="1"/>
    <xf numFmtId="0" fontId="0" fillId="3" borderId="0" xfId="0" applyFill="1" applyBorder="1"/>
    <xf numFmtId="0" fontId="4" fillId="0" borderId="0" xfId="0" applyFont="1" applyFill="1" applyBorder="1"/>
    <xf numFmtId="0" fontId="0" fillId="0" borderId="0" xfId="0" applyBorder="1" applyAlignment="1">
      <alignment horizontal="center"/>
    </xf>
    <xf numFmtId="0" fontId="6" fillId="0" borderId="0" xfId="0" applyFont="1" applyBorder="1"/>
    <xf numFmtId="0" fontId="0" fillId="2" borderId="2" xfId="0" applyFill="1" applyBorder="1"/>
    <xf numFmtId="0" fontId="0" fillId="0" borderId="3" xfId="0" applyBorder="1"/>
    <xf numFmtId="0" fontId="0" fillId="0" borderId="3" xfId="0" applyFill="1" applyBorder="1"/>
    <xf numFmtId="0" fontId="6" fillId="0" borderId="3" xfId="0" applyFont="1" applyBorder="1"/>
    <xf numFmtId="0" fontId="0" fillId="0" borderId="3" xfId="0" applyBorder="1" applyAlignment="1">
      <alignment horizontal="center"/>
    </xf>
    <xf numFmtId="0" fontId="3" fillId="0" borderId="4" xfId="0" applyFont="1" applyBorder="1"/>
    <xf numFmtId="0" fontId="0" fillId="3" borderId="5" xfId="0" applyFill="1" applyBorder="1"/>
    <xf numFmtId="0" fontId="0" fillId="0" borderId="6" xfId="0" applyBorder="1"/>
    <xf numFmtId="0" fontId="0" fillId="0" borderId="6" xfId="0" applyFill="1" applyBorder="1"/>
    <xf numFmtId="0" fontId="6" fillId="0" borderId="6" xfId="0" applyFont="1" applyBorder="1"/>
    <xf numFmtId="0" fontId="0" fillId="0" borderId="6" xfId="0" applyBorder="1" applyAlignment="1">
      <alignment horizontal="center"/>
    </xf>
    <xf numFmtId="0" fontId="3" fillId="0" borderId="7" xfId="0" applyFont="1" applyBorder="1"/>
    <xf numFmtId="0" fontId="0" fillId="2" borderId="3" xfId="0" applyFill="1" applyBorder="1"/>
    <xf numFmtId="0" fontId="0" fillId="0" borderId="4" xfId="0" applyBorder="1"/>
    <xf numFmtId="0" fontId="0" fillId="3" borderId="6" xfId="0" applyFill="1" applyBorder="1"/>
    <xf numFmtId="0" fontId="0" fillId="0" borderId="7" xfId="0" applyBorder="1"/>
    <xf numFmtId="0" fontId="0" fillId="2" borderId="6" xfId="0" applyFill="1" applyBorder="1"/>
    <xf numFmtId="0" fontId="0" fillId="5" borderId="0" xfId="0" applyFill="1" applyBorder="1"/>
    <xf numFmtId="0" fontId="0" fillId="5" borderId="3" xfId="0" applyFill="1" applyBorder="1"/>
    <xf numFmtId="0" fontId="0" fillId="5" borderId="6" xfId="0" applyFill="1" applyBorder="1"/>
    <xf numFmtId="0" fontId="0" fillId="6" borderId="0" xfId="0" applyFill="1" applyBorder="1"/>
    <xf numFmtId="2" fontId="0" fillId="0" borderId="3" xfId="0" applyNumberFormat="1" applyBorder="1"/>
    <xf numFmtId="2" fontId="0" fillId="7" borderId="3" xfId="0" applyNumberFormat="1" applyFill="1" applyBorder="1"/>
    <xf numFmtId="2" fontId="0" fillId="6" borderId="3" xfId="0" applyNumberFormat="1" applyFill="1" applyBorder="1"/>
    <xf numFmtId="2" fontId="0" fillId="0" borderId="0" xfId="0" applyNumberFormat="1" applyBorder="1"/>
    <xf numFmtId="0" fontId="0" fillId="7" borderId="0" xfId="0" applyFill="1" applyBorder="1"/>
    <xf numFmtId="2" fontId="0" fillId="7" borderId="0" xfId="0" applyNumberFormat="1" applyFill="1" applyBorder="1"/>
    <xf numFmtId="2" fontId="0" fillId="6" borderId="0" xfId="0" applyNumberFormat="1" applyFill="1" applyBorder="1"/>
    <xf numFmtId="2" fontId="0" fillId="0" borderId="6" xfId="0" applyNumberFormat="1" applyBorder="1"/>
    <xf numFmtId="2" fontId="0" fillId="7" borderId="6" xfId="0" applyNumberFormat="1" applyFill="1" applyBorder="1"/>
    <xf numFmtId="2" fontId="0" fillId="6" borderId="6" xfId="0" applyNumberFormat="1" applyFill="1" applyBorder="1"/>
    <xf numFmtId="2" fontId="0" fillId="0" borderId="2" xfId="0" applyNumberFormat="1" applyBorder="1"/>
    <xf numFmtId="2" fontId="0" fillId="0" borderId="5" xfId="0" applyNumberFormat="1" applyBorder="1"/>
    <xf numFmtId="0" fontId="0" fillId="0" borderId="1" xfId="0" applyBorder="1"/>
    <xf numFmtId="0" fontId="0" fillId="4" borderId="1" xfId="0" applyFill="1" applyBorder="1"/>
    <xf numFmtId="2" fontId="0" fillId="0" borderId="6" xfId="0" applyNumberFormat="1" applyFill="1" applyBorder="1"/>
    <xf numFmtId="0" fontId="3" fillId="7" borderId="7" xfId="0" applyFont="1" applyFill="1" applyBorder="1"/>
    <xf numFmtId="0" fontId="3" fillId="7" borderId="4" xfId="0" applyFont="1" applyFill="1" applyBorder="1"/>
    <xf numFmtId="2" fontId="0" fillId="8" borderId="3" xfId="0" applyNumberFormat="1" applyFill="1" applyBorder="1"/>
    <xf numFmtId="0" fontId="3" fillId="8" borderId="4" xfId="0" applyFont="1" applyFill="1" applyBorder="1"/>
    <xf numFmtId="0" fontId="7" fillId="0" borderId="6" xfId="0" applyFont="1" applyFill="1" applyBorder="1"/>
    <xf numFmtId="0" fontId="7" fillId="0" borderId="0" xfId="0" applyFont="1" applyBorder="1"/>
    <xf numFmtId="0" fontId="7" fillId="0" borderId="3" xfId="0" applyFont="1" applyFill="1" applyBorder="1"/>
    <xf numFmtId="0" fontId="7" fillId="0" borderId="0" xfId="0" applyFont="1" applyFill="1" applyBorder="1"/>
    <xf numFmtId="2" fontId="0" fillId="4" borderId="3" xfId="0" applyNumberFormat="1" applyFill="1" applyBorder="1"/>
    <xf numFmtId="2" fontId="0" fillId="4" borderId="6" xfId="0" applyNumberFormat="1" applyFill="1" applyBorder="1"/>
    <xf numFmtId="0" fontId="0" fillId="3" borderId="3" xfId="0" applyFill="1" applyBorder="1"/>
    <xf numFmtId="2" fontId="1" fillId="0" borderId="8" xfId="0" applyNumberFormat="1" applyFont="1" applyBorder="1"/>
    <xf numFmtId="0" fontId="1" fillId="0" borderId="9" xfId="0" applyFont="1" applyBorder="1"/>
    <xf numFmtId="0" fontId="1" fillId="0" borderId="10" xfId="0" applyFont="1" applyBorder="1"/>
    <xf numFmtId="2" fontId="0" fillId="0" borderId="11" xfId="0" applyNumberFormat="1" applyBorder="1"/>
    <xf numFmtId="0" fontId="0" fillId="0" borderId="12" xfId="0" applyBorder="1"/>
    <xf numFmtId="0" fontId="1" fillId="0" borderId="13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3" xfId="0" applyFont="1" applyBorder="1"/>
    <xf numFmtId="0" fontId="7" fillId="0" borderId="3" xfId="0" applyFont="1" applyBorder="1"/>
    <xf numFmtId="2" fontId="0" fillId="0" borderId="3" xfId="0" applyNumberFormat="1" applyFill="1" applyBorder="1"/>
    <xf numFmtId="0" fontId="5" fillId="0" borderId="3" xfId="0" applyFont="1" applyFill="1" applyBorder="1"/>
    <xf numFmtId="0" fontId="0" fillId="0" borderId="3" xfId="0" applyFill="1" applyBorder="1" applyAlignment="1">
      <alignment horizontal="center"/>
    </xf>
    <xf numFmtId="0" fontId="4" fillId="0" borderId="4" xfId="0" applyFont="1" applyFill="1" applyBorder="1"/>
    <xf numFmtId="0" fontId="3" fillId="7" borderId="12" xfId="0" applyFont="1" applyFill="1" applyBorder="1"/>
    <xf numFmtId="0" fontId="3" fillId="0" borderId="12" xfId="0" applyFont="1" applyBorder="1"/>
    <xf numFmtId="0" fontId="3" fillId="0" borderId="0" xfId="0" applyFont="1" applyFill="1" applyBorder="1"/>
    <xf numFmtId="2" fontId="1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6002-E23A-4E89-AC3B-8B827BDCCB02}">
  <dimension ref="A1:Y35"/>
  <sheetViews>
    <sheetView tabSelected="1" zoomScale="120" zoomScaleNormal="120" workbookViewId="0">
      <selection activeCell="E1" sqref="E1:R1"/>
    </sheetView>
  </sheetViews>
  <sheetFormatPr defaultRowHeight="15" x14ac:dyDescent="0.25"/>
  <cols>
    <col min="1" max="1" width="10.85546875" style="33" customWidth="1"/>
    <col min="2" max="2" width="11.7109375" style="1" customWidth="1"/>
    <col min="3" max="3" width="99.5703125" style="1" customWidth="1"/>
    <col min="4" max="4" width="6" style="1" customWidth="1"/>
    <col min="5" max="5" width="99.5703125" style="1" bestFit="1" customWidth="1"/>
    <col min="6" max="6" width="10.85546875" style="1" bestFit="1" customWidth="1"/>
    <col min="7" max="13" width="8.7109375" style="1" bestFit="1" customWidth="1"/>
    <col min="14" max="14" width="8.7109375" style="50" bestFit="1" customWidth="1"/>
    <col min="15" max="15" width="8.7109375" style="1" bestFit="1" customWidth="1"/>
    <col min="16" max="16" width="9.85546875" style="1" bestFit="1" customWidth="1"/>
    <col min="17" max="17" width="9.85546875" style="33" bestFit="1" customWidth="1"/>
    <col min="18" max="19" width="9.85546875" style="33" customWidth="1"/>
    <col min="20" max="20" width="8.7109375" style="1" bestFit="1" customWidth="1"/>
    <col min="21" max="21" width="11.42578125" style="7" bestFit="1" customWidth="1"/>
    <col min="22" max="22" width="11.28515625" style="1" bestFit="1" customWidth="1"/>
    <col min="23" max="23" width="11.28515625" style="2" customWidth="1"/>
    <col min="24" max="16384" width="9.140625" style="1"/>
  </cols>
  <sheetData>
    <row r="1" spans="1:25" ht="15.75" thickBot="1" x14ac:dyDescent="0.3">
      <c r="A1" s="56" t="s">
        <v>68</v>
      </c>
      <c r="B1" s="57" t="s">
        <v>0</v>
      </c>
      <c r="C1" s="58" t="s">
        <v>1</v>
      </c>
      <c r="D1" s="3"/>
      <c r="E1" s="61" t="s">
        <v>1</v>
      </c>
      <c r="F1" s="65" t="s">
        <v>0</v>
      </c>
      <c r="G1" s="10" t="s">
        <v>46</v>
      </c>
      <c r="H1" s="10" t="s">
        <v>47</v>
      </c>
      <c r="I1" s="10" t="s">
        <v>48</v>
      </c>
      <c r="J1" s="10" t="s">
        <v>49</v>
      </c>
      <c r="K1" s="10" t="s">
        <v>51</v>
      </c>
      <c r="L1" s="10" t="s">
        <v>50</v>
      </c>
      <c r="M1" s="10" t="s">
        <v>52</v>
      </c>
      <c r="N1" s="66" t="s">
        <v>53</v>
      </c>
      <c r="O1" s="27" t="s">
        <v>54</v>
      </c>
      <c r="P1" s="27" t="s">
        <v>55</v>
      </c>
      <c r="Q1" s="67" t="s">
        <v>61</v>
      </c>
      <c r="R1" s="67" t="s">
        <v>59</v>
      </c>
      <c r="S1" s="74" t="s">
        <v>60</v>
      </c>
      <c r="T1" s="68" t="s">
        <v>56</v>
      </c>
      <c r="U1" s="69" t="s">
        <v>58</v>
      </c>
      <c r="V1" s="70" t="s">
        <v>57</v>
      </c>
      <c r="W1" s="6"/>
    </row>
    <row r="2" spans="1:25" ht="15.75" thickBot="1" x14ac:dyDescent="0.3">
      <c r="A2" s="40">
        <v>3.875</v>
      </c>
      <c r="B2" s="55" t="s">
        <v>9</v>
      </c>
      <c r="C2" s="22" t="s">
        <v>31</v>
      </c>
      <c r="E2" s="62" t="s">
        <v>25</v>
      </c>
      <c r="F2" s="9" t="s">
        <v>2</v>
      </c>
      <c r="G2" s="10">
        <v>18</v>
      </c>
      <c r="H2" s="11">
        <v>13</v>
      </c>
      <c r="I2" s="11">
        <v>8</v>
      </c>
      <c r="J2" s="11">
        <v>8</v>
      </c>
      <c r="K2" s="11">
        <v>6</v>
      </c>
      <c r="L2" s="11">
        <v>21</v>
      </c>
      <c r="M2" s="11">
        <v>11</v>
      </c>
      <c r="N2" s="51">
        <v>1</v>
      </c>
      <c r="O2" s="27"/>
      <c r="P2" s="27"/>
      <c r="Q2" s="30">
        <f>AVERAGE(G2:N2)</f>
        <v>10.75</v>
      </c>
      <c r="R2" s="30">
        <f>_xlfn.STDEV.P(G2:N2)</f>
        <v>6.0776228905716092</v>
      </c>
      <c r="S2" s="67">
        <f>R2/Q2</f>
        <v>0.56536026889038227</v>
      </c>
      <c r="T2" s="12" t="str">
        <f>IF(Q2&lt;=5,"HIGH","0")</f>
        <v>0</v>
      </c>
      <c r="U2" s="13" t="str">
        <f>IF(AND(Q2&gt;5,Q2&lt;=12),"MED",0)</f>
        <v>MED</v>
      </c>
      <c r="V2" s="14">
        <f>IF(Q2&gt;12,"LOW",0)</f>
        <v>0</v>
      </c>
      <c r="W2" s="73"/>
    </row>
    <row r="3" spans="1:25" ht="15.75" thickBot="1" x14ac:dyDescent="0.3">
      <c r="A3" s="59">
        <v>5.75</v>
      </c>
      <c r="B3" s="5" t="s">
        <v>13</v>
      </c>
      <c r="C3" s="60" t="s">
        <v>35</v>
      </c>
      <c r="E3" s="63" t="s">
        <v>27</v>
      </c>
      <c r="F3" s="15" t="s">
        <v>3</v>
      </c>
      <c r="G3" s="16">
        <v>19</v>
      </c>
      <c r="H3" s="17">
        <v>15</v>
      </c>
      <c r="I3" s="17">
        <v>10</v>
      </c>
      <c r="J3" s="17">
        <v>9</v>
      </c>
      <c r="K3" s="17">
        <v>7</v>
      </c>
      <c r="L3" s="17">
        <v>22</v>
      </c>
      <c r="M3" s="17">
        <v>15</v>
      </c>
      <c r="N3" s="49">
        <v>1</v>
      </c>
      <c r="O3" s="28"/>
      <c r="P3" s="28"/>
      <c r="Q3" s="37">
        <f t="shared" ref="Q3:Q23" si="0">AVERAGE(G3:N3)</f>
        <v>12.25</v>
      </c>
      <c r="R3" s="37">
        <f t="shared" ref="R3:R23" si="1">_xlfn.STDEV.P(G3:N3)</f>
        <v>6.3786754110865367</v>
      </c>
      <c r="S3" s="44">
        <f t="shared" ref="S3:S23" si="2">R3/Q3</f>
        <v>0.52070819682339076</v>
      </c>
      <c r="T3" s="18" t="str">
        <f t="shared" ref="T3:T23" si="3">IF(Q3&lt;=5,"HIGH","0")</f>
        <v>0</v>
      </c>
      <c r="U3" s="19">
        <f t="shared" ref="U3:U23" si="4">IF(AND(Q3&gt;5,Q3&lt;=12),"MED",0)</f>
        <v>0</v>
      </c>
      <c r="V3" s="20" t="str">
        <f t="shared" ref="V3:V23" si="5">IF(Q3&gt;12,"LOW",0)</f>
        <v>LOW</v>
      </c>
      <c r="W3" s="42"/>
      <c r="X3" s="1" t="s">
        <v>62</v>
      </c>
    </row>
    <row r="4" spans="1:25" ht="15.75" thickBot="1" x14ac:dyDescent="0.3">
      <c r="A4" s="59">
        <v>6.375</v>
      </c>
      <c r="B4" s="5" t="s">
        <v>15</v>
      </c>
      <c r="C4" s="60" t="s">
        <v>37</v>
      </c>
      <c r="E4" s="62" t="s">
        <v>24</v>
      </c>
      <c r="F4" s="21" t="s">
        <v>4</v>
      </c>
      <c r="G4" s="10">
        <v>16</v>
      </c>
      <c r="H4" s="11">
        <v>14</v>
      </c>
      <c r="I4" s="11">
        <v>9</v>
      </c>
      <c r="J4" s="11">
        <v>17</v>
      </c>
      <c r="K4" s="11">
        <v>8</v>
      </c>
      <c r="L4" s="11">
        <v>19</v>
      </c>
      <c r="M4" s="11">
        <v>4</v>
      </c>
      <c r="N4" s="51">
        <v>10</v>
      </c>
      <c r="O4" s="27"/>
      <c r="P4" s="27"/>
      <c r="Q4" s="30">
        <f t="shared" si="0"/>
        <v>12.125</v>
      </c>
      <c r="R4" s="30">
        <f t="shared" si="1"/>
        <v>4.8331537322953011</v>
      </c>
      <c r="S4" s="47">
        <f t="shared" si="2"/>
        <v>0.39861061709651968</v>
      </c>
      <c r="T4" s="12" t="str">
        <f t="shared" si="3"/>
        <v>0</v>
      </c>
      <c r="U4" s="13">
        <f t="shared" si="4"/>
        <v>0</v>
      </c>
      <c r="V4" s="48" t="str">
        <f t="shared" si="5"/>
        <v>LOW</v>
      </c>
      <c r="W4" s="43"/>
      <c r="X4" s="1" t="s">
        <v>71</v>
      </c>
    </row>
    <row r="5" spans="1:25" ht="15.75" thickBot="1" x14ac:dyDescent="0.3">
      <c r="A5" s="59">
        <v>8.875</v>
      </c>
      <c r="B5" s="5" t="s">
        <v>10</v>
      </c>
      <c r="C5" s="60" t="s">
        <v>32</v>
      </c>
      <c r="E5" s="63" t="s">
        <v>26</v>
      </c>
      <c r="F5" s="23" t="s">
        <v>5</v>
      </c>
      <c r="G5" s="16">
        <v>17</v>
      </c>
      <c r="H5" s="17">
        <v>18</v>
      </c>
      <c r="I5" s="17"/>
      <c r="J5" s="17">
        <v>18</v>
      </c>
      <c r="K5" s="17">
        <v>19</v>
      </c>
      <c r="L5" s="17">
        <v>20</v>
      </c>
      <c r="M5" s="17">
        <v>7</v>
      </c>
      <c r="N5" s="49">
        <v>10</v>
      </c>
      <c r="O5" s="28"/>
      <c r="P5" s="28"/>
      <c r="Q5" s="37">
        <f t="shared" si="0"/>
        <v>15.571428571428571</v>
      </c>
      <c r="R5" s="37">
        <f t="shared" si="1"/>
        <v>4.6246897303538992</v>
      </c>
      <c r="S5" s="38">
        <f t="shared" si="2"/>
        <v>0.29699842305025043</v>
      </c>
      <c r="T5" s="18" t="str">
        <f t="shared" si="3"/>
        <v>0</v>
      </c>
      <c r="U5" s="19">
        <f t="shared" si="4"/>
        <v>0</v>
      </c>
      <c r="V5" s="45" t="str">
        <f t="shared" si="5"/>
        <v>LOW</v>
      </c>
      <c r="W5" s="34"/>
      <c r="X5" s="1" t="s">
        <v>69</v>
      </c>
    </row>
    <row r="6" spans="1:25" ht="15.75" thickBot="1" x14ac:dyDescent="0.3">
      <c r="A6" s="59">
        <v>9.375</v>
      </c>
      <c r="B6" s="5" t="s">
        <v>19</v>
      </c>
      <c r="C6" s="60" t="s">
        <v>41</v>
      </c>
      <c r="E6" s="64" t="s">
        <v>28</v>
      </c>
      <c r="F6" s="4" t="s">
        <v>6</v>
      </c>
      <c r="G6" s="1">
        <v>5</v>
      </c>
      <c r="H6" s="2">
        <v>17</v>
      </c>
      <c r="I6" s="2">
        <v>16</v>
      </c>
      <c r="J6" s="2">
        <v>21</v>
      </c>
      <c r="K6" s="2">
        <v>21</v>
      </c>
      <c r="L6" s="2">
        <v>16</v>
      </c>
      <c r="M6" s="2">
        <v>6</v>
      </c>
      <c r="N6" s="52">
        <v>21</v>
      </c>
      <c r="O6" s="26"/>
      <c r="P6" s="26"/>
      <c r="Q6" s="33">
        <f t="shared" si="0"/>
        <v>15.375</v>
      </c>
      <c r="R6" s="33">
        <f t="shared" si="1"/>
        <v>6.0608889612003285</v>
      </c>
      <c r="S6" s="35">
        <f t="shared" si="2"/>
        <v>0.39420416007807013</v>
      </c>
      <c r="T6" s="8" t="str">
        <f t="shared" si="3"/>
        <v>0</v>
      </c>
      <c r="U6" s="7">
        <f t="shared" si="4"/>
        <v>0</v>
      </c>
      <c r="V6" s="71" t="str">
        <f t="shared" si="5"/>
        <v>LOW</v>
      </c>
      <c r="W6" s="29"/>
      <c r="X6" s="1" t="s">
        <v>70</v>
      </c>
    </row>
    <row r="7" spans="1:25" ht="15.75" thickBot="1" x14ac:dyDescent="0.3">
      <c r="A7" s="41">
        <v>9.75</v>
      </c>
      <c r="B7" s="23" t="s">
        <v>21</v>
      </c>
      <c r="C7" s="24" t="s">
        <v>43</v>
      </c>
      <c r="E7" s="62" t="s">
        <v>29</v>
      </c>
      <c r="F7" s="21" t="s">
        <v>7</v>
      </c>
      <c r="G7" s="10">
        <v>3</v>
      </c>
      <c r="H7" s="11">
        <v>16</v>
      </c>
      <c r="I7" s="11">
        <v>17</v>
      </c>
      <c r="J7" s="11">
        <v>20</v>
      </c>
      <c r="K7" s="11">
        <v>20</v>
      </c>
      <c r="L7" s="11">
        <v>17</v>
      </c>
      <c r="M7" s="11">
        <v>12</v>
      </c>
      <c r="N7" s="51">
        <v>21</v>
      </c>
      <c r="O7" s="27"/>
      <c r="P7" s="27"/>
      <c r="Q7" s="30">
        <f t="shared" si="0"/>
        <v>15.75</v>
      </c>
      <c r="R7" s="30">
        <f t="shared" si="1"/>
        <v>5.5170191226784775</v>
      </c>
      <c r="S7" s="31">
        <f t="shared" si="2"/>
        <v>0.35028692842403031</v>
      </c>
      <c r="T7" s="12" t="str">
        <f t="shared" si="3"/>
        <v>0</v>
      </c>
      <c r="U7" s="13">
        <f t="shared" si="4"/>
        <v>0</v>
      </c>
      <c r="V7" s="46" t="str">
        <f t="shared" si="5"/>
        <v>LOW</v>
      </c>
      <c r="X7" s="2" t="s">
        <v>65</v>
      </c>
      <c r="Y7" s="2"/>
    </row>
    <row r="8" spans="1:25" ht="15.75" thickBot="1" x14ac:dyDescent="0.3">
      <c r="A8" s="59">
        <v>10.375</v>
      </c>
      <c r="B8" s="4" t="s">
        <v>20</v>
      </c>
      <c r="C8" s="60" t="s">
        <v>42</v>
      </c>
      <c r="E8" s="63" t="s">
        <v>30</v>
      </c>
      <c r="F8" s="23" t="s">
        <v>8</v>
      </c>
      <c r="G8" s="17">
        <v>4</v>
      </c>
      <c r="H8" s="17">
        <v>19</v>
      </c>
      <c r="I8" s="17"/>
      <c r="J8" s="17">
        <v>19</v>
      </c>
      <c r="K8" s="17">
        <v>22</v>
      </c>
      <c r="L8" s="17">
        <v>18</v>
      </c>
      <c r="M8" s="17">
        <v>14</v>
      </c>
      <c r="N8" s="49">
        <v>21</v>
      </c>
      <c r="O8" s="28"/>
      <c r="P8" s="28"/>
      <c r="Q8" s="37">
        <f t="shared" si="0"/>
        <v>16.714285714285715</v>
      </c>
      <c r="R8" s="37">
        <f t="shared" si="1"/>
        <v>5.6999820980742868</v>
      </c>
      <c r="S8" s="38">
        <f t="shared" si="2"/>
        <v>0.34102456997025643</v>
      </c>
      <c r="T8" s="18" t="str">
        <f t="shared" si="3"/>
        <v>0</v>
      </c>
      <c r="U8" s="19">
        <f t="shared" si="4"/>
        <v>0</v>
      </c>
      <c r="V8" s="45" t="str">
        <f t="shared" si="5"/>
        <v>LOW</v>
      </c>
      <c r="W8" s="1"/>
      <c r="X8" s="2" t="s">
        <v>66</v>
      </c>
      <c r="Y8" s="2"/>
    </row>
    <row r="9" spans="1:25" x14ac:dyDescent="0.25">
      <c r="A9" s="59">
        <v>10.75</v>
      </c>
      <c r="B9" s="4" t="s">
        <v>2</v>
      </c>
      <c r="C9" s="60" t="s">
        <v>25</v>
      </c>
      <c r="E9" s="64" t="s">
        <v>31</v>
      </c>
      <c r="F9" s="5" t="s">
        <v>9</v>
      </c>
      <c r="G9" s="2">
        <v>1</v>
      </c>
      <c r="H9" s="2">
        <v>1</v>
      </c>
      <c r="I9" s="2">
        <v>11</v>
      </c>
      <c r="J9" s="2">
        <v>1</v>
      </c>
      <c r="K9" s="2">
        <v>5</v>
      </c>
      <c r="L9" s="2">
        <v>1</v>
      </c>
      <c r="M9" s="2">
        <v>1</v>
      </c>
      <c r="N9" s="52">
        <v>10</v>
      </c>
      <c r="O9" s="26"/>
      <c r="P9" s="26"/>
      <c r="Q9" s="33">
        <f t="shared" si="0"/>
        <v>3.875</v>
      </c>
      <c r="R9" s="33">
        <f t="shared" si="1"/>
        <v>4.0446724218408594</v>
      </c>
      <c r="S9" s="36">
        <f t="shared" si="2"/>
        <v>1.0437864314428025</v>
      </c>
      <c r="T9" s="8" t="str">
        <f t="shared" si="3"/>
        <v>HIGH</v>
      </c>
      <c r="U9" s="7">
        <f t="shared" si="4"/>
        <v>0</v>
      </c>
      <c r="V9" s="72">
        <f t="shared" si="5"/>
        <v>0</v>
      </c>
      <c r="W9" s="1"/>
      <c r="X9" s="2" t="s">
        <v>67</v>
      </c>
      <c r="Y9" s="2"/>
    </row>
    <row r="10" spans="1:25" x14ac:dyDescent="0.25">
      <c r="A10" s="59">
        <v>10.75</v>
      </c>
      <c r="B10" s="4" t="s">
        <v>17</v>
      </c>
      <c r="C10" s="60" t="s">
        <v>39</v>
      </c>
      <c r="E10" s="64" t="s">
        <v>32</v>
      </c>
      <c r="F10" s="5" t="s">
        <v>10</v>
      </c>
      <c r="G10" s="1">
        <v>7</v>
      </c>
      <c r="H10" s="2">
        <v>4</v>
      </c>
      <c r="I10" s="2">
        <v>12</v>
      </c>
      <c r="J10" s="2">
        <v>5</v>
      </c>
      <c r="K10" s="2">
        <v>9</v>
      </c>
      <c r="L10" s="2">
        <v>2</v>
      </c>
      <c r="M10" s="2">
        <v>22</v>
      </c>
      <c r="N10" s="52">
        <v>10</v>
      </c>
      <c r="O10" s="26"/>
      <c r="P10" s="26"/>
      <c r="Q10" s="33">
        <f t="shared" si="0"/>
        <v>8.875</v>
      </c>
      <c r="R10" s="33">
        <f t="shared" si="1"/>
        <v>5.8403231931118329</v>
      </c>
      <c r="S10" s="36">
        <f t="shared" si="2"/>
        <v>0.6580645851393615</v>
      </c>
      <c r="T10" s="8" t="str">
        <f t="shared" si="3"/>
        <v>0</v>
      </c>
      <c r="U10" s="7" t="str">
        <f t="shared" si="4"/>
        <v>MED</v>
      </c>
      <c r="V10" s="72">
        <f t="shared" si="5"/>
        <v>0</v>
      </c>
      <c r="W10" s="73"/>
    </row>
    <row r="11" spans="1:25" ht="15.75" thickBot="1" x14ac:dyDescent="0.3">
      <c r="A11" s="59">
        <v>11</v>
      </c>
      <c r="B11" s="4" t="s">
        <v>12</v>
      </c>
      <c r="C11" s="60" t="s">
        <v>34</v>
      </c>
      <c r="E11" s="64" t="s">
        <v>33</v>
      </c>
      <c r="F11" s="5" t="s">
        <v>11</v>
      </c>
      <c r="G11" s="2">
        <v>20</v>
      </c>
      <c r="H11" s="2">
        <v>9</v>
      </c>
      <c r="I11" s="2"/>
      <c r="J11" s="2">
        <v>22</v>
      </c>
      <c r="K11" s="2">
        <v>12</v>
      </c>
      <c r="L11" s="2">
        <v>15</v>
      </c>
      <c r="M11" s="2">
        <v>2</v>
      </c>
      <c r="N11" s="52">
        <v>1</v>
      </c>
      <c r="O11" s="26"/>
      <c r="P11" s="26"/>
      <c r="Q11" s="33">
        <f t="shared" si="0"/>
        <v>11.571428571428571</v>
      </c>
      <c r="R11" s="33">
        <f t="shared" si="1"/>
        <v>7.5754706191787724</v>
      </c>
      <c r="S11" s="36">
        <f t="shared" si="2"/>
        <v>0.6546703004228569</v>
      </c>
      <c r="T11" s="8" t="str">
        <f t="shared" si="3"/>
        <v>0</v>
      </c>
      <c r="U11" s="7" t="str">
        <f t="shared" si="4"/>
        <v>MED</v>
      </c>
      <c r="V11" s="72">
        <f t="shared" si="5"/>
        <v>0</v>
      </c>
      <c r="W11" s="73"/>
    </row>
    <row r="12" spans="1:25" x14ac:dyDescent="0.25">
      <c r="A12" s="59">
        <v>11.571428571428571</v>
      </c>
      <c r="B12" s="5" t="s">
        <v>11</v>
      </c>
      <c r="C12" s="60" t="s">
        <v>33</v>
      </c>
      <c r="E12" s="62" t="s">
        <v>34</v>
      </c>
      <c r="F12" s="21" t="s">
        <v>12</v>
      </c>
      <c r="G12" s="11">
        <v>21</v>
      </c>
      <c r="H12" s="11">
        <v>21</v>
      </c>
      <c r="I12" s="11">
        <v>1</v>
      </c>
      <c r="J12" s="11">
        <v>13</v>
      </c>
      <c r="K12" s="11">
        <v>3</v>
      </c>
      <c r="L12" s="11">
        <v>9</v>
      </c>
      <c r="M12" s="11">
        <v>10</v>
      </c>
      <c r="N12" s="51">
        <v>10</v>
      </c>
      <c r="O12" s="27"/>
      <c r="P12" s="27"/>
      <c r="Q12" s="53">
        <f t="shared" si="0"/>
        <v>11</v>
      </c>
      <c r="R12" s="30">
        <f t="shared" si="1"/>
        <v>6.8373971655886718</v>
      </c>
      <c r="S12" s="32">
        <f t="shared" si="2"/>
        <v>0.62158156050806113</v>
      </c>
      <c r="T12" s="12" t="str">
        <f t="shared" si="3"/>
        <v>0</v>
      </c>
      <c r="U12" s="13" t="str">
        <f t="shared" si="4"/>
        <v>MED</v>
      </c>
      <c r="V12" s="14">
        <f t="shared" si="5"/>
        <v>0</v>
      </c>
      <c r="W12" s="73"/>
    </row>
    <row r="13" spans="1:25" ht="15.75" thickBot="1" x14ac:dyDescent="0.3">
      <c r="A13" s="59">
        <v>11.625</v>
      </c>
      <c r="B13" s="4" t="s">
        <v>16</v>
      </c>
      <c r="C13" s="60" t="s">
        <v>38</v>
      </c>
      <c r="E13" s="63" t="s">
        <v>35</v>
      </c>
      <c r="F13" s="23" t="s">
        <v>13</v>
      </c>
      <c r="G13" s="17">
        <v>2</v>
      </c>
      <c r="H13" s="49">
        <v>2</v>
      </c>
      <c r="I13" s="17">
        <v>13</v>
      </c>
      <c r="J13" s="17">
        <v>3</v>
      </c>
      <c r="K13" s="17">
        <v>1</v>
      </c>
      <c r="L13" s="17">
        <v>10</v>
      </c>
      <c r="M13" s="49">
        <v>5</v>
      </c>
      <c r="N13" s="49">
        <v>10</v>
      </c>
      <c r="O13" s="28"/>
      <c r="P13" s="28"/>
      <c r="Q13" s="54">
        <f t="shared" si="0"/>
        <v>5.75</v>
      </c>
      <c r="R13" s="37">
        <f t="shared" si="1"/>
        <v>4.2938910093294167</v>
      </c>
      <c r="S13" s="39">
        <f t="shared" si="2"/>
        <v>0.74676365379642029</v>
      </c>
      <c r="T13" s="18" t="str">
        <f t="shared" si="3"/>
        <v>0</v>
      </c>
      <c r="U13" s="19" t="str">
        <f t="shared" si="4"/>
        <v>MED</v>
      </c>
      <c r="V13" s="20">
        <f t="shared" si="5"/>
        <v>0</v>
      </c>
      <c r="W13" s="73"/>
    </row>
    <row r="14" spans="1:25" x14ac:dyDescent="0.25">
      <c r="A14" s="59">
        <v>12.125</v>
      </c>
      <c r="B14" s="4" t="s">
        <v>4</v>
      </c>
      <c r="C14" s="60" t="s">
        <v>24</v>
      </c>
      <c r="E14" s="62" t="s">
        <v>36</v>
      </c>
      <c r="F14" s="21" t="s">
        <v>14</v>
      </c>
      <c r="G14" s="10">
        <v>22</v>
      </c>
      <c r="H14" s="11">
        <v>20</v>
      </c>
      <c r="I14" s="11">
        <v>14</v>
      </c>
      <c r="J14" s="11">
        <v>14</v>
      </c>
      <c r="K14" s="11">
        <v>4</v>
      </c>
      <c r="L14" s="11">
        <v>7</v>
      </c>
      <c r="M14" s="51">
        <v>18</v>
      </c>
      <c r="N14" s="51">
        <v>10</v>
      </c>
      <c r="O14" s="27"/>
      <c r="P14" s="27"/>
      <c r="Q14" s="53">
        <f t="shared" si="0"/>
        <v>13.625</v>
      </c>
      <c r="R14" s="30">
        <f t="shared" si="1"/>
        <v>5.9147590821604901</v>
      </c>
      <c r="S14" s="47">
        <f t="shared" si="2"/>
        <v>0.43411075832370571</v>
      </c>
      <c r="T14" s="12" t="str">
        <f t="shared" si="3"/>
        <v>0</v>
      </c>
      <c r="U14" s="13">
        <f t="shared" si="4"/>
        <v>0</v>
      </c>
      <c r="V14" s="48" t="str">
        <f t="shared" si="5"/>
        <v>LOW</v>
      </c>
      <c r="W14" s="73"/>
    </row>
    <row r="15" spans="1:25" ht="15.75" thickBot="1" x14ac:dyDescent="0.3">
      <c r="A15" s="59">
        <v>12.25</v>
      </c>
      <c r="B15" s="5" t="s">
        <v>3</v>
      </c>
      <c r="C15" s="60" t="s">
        <v>27</v>
      </c>
      <c r="E15" s="63" t="s">
        <v>37</v>
      </c>
      <c r="F15" s="23" t="s">
        <v>15</v>
      </c>
      <c r="G15" s="16">
        <v>6</v>
      </c>
      <c r="H15" s="49">
        <v>3</v>
      </c>
      <c r="I15" s="17">
        <v>15</v>
      </c>
      <c r="J15" s="17">
        <v>4</v>
      </c>
      <c r="K15" s="17">
        <v>2</v>
      </c>
      <c r="L15" s="17">
        <v>8</v>
      </c>
      <c r="M15" s="49">
        <v>3</v>
      </c>
      <c r="N15" s="49">
        <v>10</v>
      </c>
      <c r="O15" s="28"/>
      <c r="P15" s="28"/>
      <c r="Q15" s="54">
        <f t="shared" si="0"/>
        <v>6.375</v>
      </c>
      <c r="R15" s="37">
        <f t="shared" si="1"/>
        <v>4.1514304763539034</v>
      </c>
      <c r="S15" s="39">
        <f t="shared" si="2"/>
        <v>0.65120478060453391</v>
      </c>
      <c r="T15" s="18" t="str">
        <f t="shared" si="3"/>
        <v>0</v>
      </c>
      <c r="U15" s="19" t="str">
        <f t="shared" si="4"/>
        <v>MED</v>
      </c>
      <c r="V15" s="20">
        <f t="shared" si="5"/>
        <v>0</v>
      </c>
      <c r="W15" s="73"/>
    </row>
    <row r="16" spans="1:25" x14ac:dyDescent="0.25">
      <c r="A16" s="59">
        <v>12.5</v>
      </c>
      <c r="B16" s="4" t="s">
        <v>18</v>
      </c>
      <c r="C16" s="60" t="s">
        <v>40</v>
      </c>
      <c r="E16" s="62" t="s">
        <v>38</v>
      </c>
      <c r="F16" s="21" t="s">
        <v>16</v>
      </c>
      <c r="G16" s="10">
        <v>10</v>
      </c>
      <c r="H16" s="11">
        <v>11</v>
      </c>
      <c r="I16" s="11">
        <v>2</v>
      </c>
      <c r="J16" s="11">
        <v>15</v>
      </c>
      <c r="K16" s="11">
        <v>16</v>
      </c>
      <c r="L16" s="11">
        <v>11</v>
      </c>
      <c r="M16" s="51">
        <v>18</v>
      </c>
      <c r="N16" s="51">
        <v>10</v>
      </c>
      <c r="O16" s="27"/>
      <c r="P16" s="27"/>
      <c r="Q16" s="30">
        <f t="shared" si="0"/>
        <v>11.625</v>
      </c>
      <c r="R16" s="30">
        <f t="shared" si="1"/>
        <v>4.6080771477916906</v>
      </c>
      <c r="S16" s="30">
        <f t="shared" si="2"/>
        <v>0.39639373314337123</v>
      </c>
      <c r="T16" s="12" t="str">
        <f t="shared" si="3"/>
        <v>0</v>
      </c>
      <c r="U16" s="13" t="str">
        <f t="shared" si="4"/>
        <v>MED</v>
      </c>
      <c r="V16" s="14">
        <f t="shared" si="5"/>
        <v>0</v>
      </c>
      <c r="W16" s="73"/>
    </row>
    <row r="17" spans="1:23" ht="15.75" thickBot="1" x14ac:dyDescent="0.3">
      <c r="A17" s="59">
        <v>13.625</v>
      </c>
      <c r="B17" s="4" t="s">
        <v>14</v>
      </c>
      <c r="C17" s="60" t="s">
        <v>36</v>
      </c>
      <c r="E17" s="63" t="s">
        <v>39</v>
      </c>
      <c r="F17" s="25" t="s">
        <v>17</v>
      </c>
      <c r="G17" s="16">
        <v>9</v>
      </c>
      <c r="H17" s="17">
        <v>10</v>
      </c>
      <c r="I17" s="17">
        <v>3</v>
      </c>
      <c r="J17" s="17">
        <v>16</v>
      </c>
      <c r="K17" s="17">
        <v>17</v>
      </c>
      <c r="L17" s="17">
        <v>12</v>
      </c>
      <c r="M17" s="49">
        <v>9</v>
      </c>
      <c r="N17" s="49">
        <v>10</v>
      </c>
      <c r="O17" s="28"/>
      <c r="P17" s="28"/>
      <c r="Q17" s="37">
        <f t="shared" si="0"/>
        <v>10.75</v>
      </c>
      <c r="R17" s="37">
        <f t="shared" si="1"/>
        <v>4.1155194082885824</v>
      </c>
      <c r="S17" s="37">
        <f t="shared" si="2"/>
        <v>0.38283901472451931</v>
      </c>
      <c r="T17" s="18" t="str">
        <f t="shared" si="3"/>
        <v>0</v>
      </c>
      <c r="U17" s="19" t="str">
        <f t="shared" si="4"/>
        <v>MED</v>
      </c>
      <c r="V17" s="20">
        <f t="shared" si="5"/>
        <v>0</v>
      </c>
      <c r="W17" s="73"/>
    </row>
    <row r="18" spans="1:23" x14ac:dyDescent="0.25">
      <c r="A18" s="59">
        <v>13.75</v>
      </c>
      <c r="B18" s="4" t="s">
        <v>22</v>
      </c>
      <c r="C18" s="60" t="s">
        <v>44</v>
      </c>
      <c r="E18" s="62" t="s">
        <v>40</v>
      </c>
      <c r="F18" s="21" t="s">
        <v>18</v>
      </c>
      <c r="G18" s="10">
        <v>12</v>
      </c>
      <c r="H18" s="11">
        <v>22</v>
      </c>
      <c r="I18" s="11">
        <v>4</v>
      </c>
      <c r="J18" s="11">
        <v>12</v>
      </c>
      <c r="K18" s="11">
        <v>14</v>
      </c>
      <c r="L18" s="11">
        <v>5</v>
      </c>
      <c r="M18" s="11">
        <v>21</v>
      </c>
      <c r="N18" s="51">
        <v>10</v>
      </c>
      <c r="O18" s="27"/>
      <c r="P18" s="27"/>
      <c r="Q18" s="53">
        <f t="shared" si="0"/>
        <v>12.5</v>
      </c>
      <c r="R18" s="30">
        <f t="shared" si="1"/>
        <v>6.1237243569579451</v>
      </c>
      <c r="S18" s="47">
        <f t="shared" si="2"/>
        <v>0.4898979485566356</v>
      </c>
      <c r="T18" s="12" t="str">
        <f t="shared" si="3"/>
        <v>0</v>
      </c>
      <c r="U18" s="13">
        <f t="shared" si="4"/>
        <v>0</v>
      </c>
      <c r="V18" s="48" t="str">
        <f t="shared" si="5"/>
        <v>LOW</v>
      </c>
      <c r="W18" s="73"/>
    </row>
    <row r="19" spans="1:23" ht="15.75" thickBot="1" x14ac:dyDescent="0.3">
      <c r="A19" s="59">
        <v>14.857142857142858</v>
      </c>
      <c r="B19" s="4" t="s">
        <v>23</v>
      </c>
      <c r="C19" s="60" t="s">
        <v>45</v>
      </c>
      <c r="E19" s="63" t="s">
        <v>41</v>
      </c>
      <c r="F19" s="23" t="s">
        <v>19</v>
      </c>
      <c r="G19" s="16">
        <v>11</v>
      </c>
      <c r="H19" s="17">
        <v>8</v>
      </c>
      <c r="I19" s="17">
        <v>5</v>
      </c>
      <c r="J19" s="17">
        <v>2</v>
      </c>
      <c r="K19" s="17">
        <v>13</v>
      </c>
      <c r="L19" s="17">
        <v>6</v>
      </c>
      <c r="M19" s="17">
        <v>20</v>
      </c>
      <c r="N19" s="49">
        <v>10</v>
      </c>
      <c r="O19" s="28"/>
      <c r="P19" s="28"/>
      <c r="Q19" s="54">
        <f t="shared" si="0"/>
        <v>9.375</v>
      </c>
      <c r="R19" s="37">
        <f t="shared" si="1"/>
        <v>5.1946486887950369</v>
      </c>
      <c r="S19" s="44">
        <f t="shared" si="2"/>
        <v>0.55409586013813728</v>
      </c>
      <c r="T19" s="18" t="str">
        <f t="shared" si="3"/>
        <v>0</v>
      </c>
      <c r="U19" s="19" t="str">
        <f t="shared" si="4"/>
        <v>MED</v>
      </c>
      <c r="V19" s="20">
        <f t="shared" si="5"/>
        <v>0</v>
      </c>
      <c r="W19" s="73"/>
    </row>
    <row r="20" spans="1:23" x14ac:dyDescent="0.25">
      <c r="A20" s="59">
        <v>15.375</v>
      </c>
      <c r="B20" s="4" t="s">
        <v>6</v>
      </c>
      <c r="C20" s="60" t="s">
        <v>28</v>
      </c>
      <c r="E20" s="62" t="s">
        <v>42</v>
      </c>
      <c r="F20" s="21" t="s">
        <v>20</v>
      </c>
      <c r="G20" s="10">
        <v>14</v>
      </c>
      <c r="H20" s="11">
        <v>5</v>
      </c>
      <c r="I20" s="11">
        <v>6</v>
      </c>
      <c r="J20" s="11">
        <v>6</v>
      </c>
      <c r="K20" s="11">
        <v>10</v>
      </c>
      <c r="L20" s="11">
        <v>3</v>
      </c>
      <c r="M20" s="11">
        <v>17</v>
      </c>
      <c r="N20" s="51">
        <v>22</v>
      </c>
      <c r="O20" s="27"/>
      <c r="P20" s="27"/>
      <c r="Q20" s="30">
        <f t="shared" si="0"/>
        <v>10.375</v>
      </c>
      <c r="R20" s="30">
        <f t="shared" si="1"/>
        <v>6.2637349081837748</v>
      </c>
      <c r="S20" s="32">
        <f t="shared" si="2"/>
        <v>0.603733485126147</v>
      </c>
      <c r="T20" s="12" t="str">
        <f t="shared" si="3"/>
        <v>0</v>
      </c>
      <c r="U20" s="13" t="str">
        <f t="shared" si="4"/>
        <v>MED</v>
      </c>
      <c r="V20" s="14">
        <f t="shared" si="5"/>
        <v>0</v>
      </c>
      <c r="W20" s="73"/>
    </row>
    <row r="21" spans="1:23" ht="15.75" thickBot="1" x14ac:dyDescent="0.3">
      <c r="A21" s="59">
        <v>15.571428571428571</v>
      </c>
      <c r="B21" s="5" t="s">
        <v>5</v>
      </c>
      <c r="C21" s="60" t="s">
        <v>26</v>
      </c>
      <c r="E21" s="63" t="s">
        <v>43</v>
      </c>
      <c r="F21" s="23" t="s">
        <v>21</v>
      </c>
      <c r="G21" s="16">
        <v>8</v>
      </c>
      <c r="H21" s="17">
        <v>6</v>
      </c>
      <c r="I21" s="17">
        <v>7</v>
      </c>
      <c r="J21" s="17">
        <v>7</v>
      </c>
      <c r="K21" s="17">
        <v>11</v>
      </c>
      <c r="L21" s="17">
        <v>4</v>
      </c>
      <c r="M21" s="17">
        <v>13</v>
      </c>
      <c r="N21" s="49">
        <v>22</v>
      </c>
      <c r="O21" s="28"/>
      <c r="P21" s="28"/>
      <c r="Q21" s="37">
        <f t="shared" si="0"/>
        <v>9.75</v>
      </c>
      <c r="R21" s="37">
        <f t="shared" si="1"/>
        <v>5.3326822519253856</v>
      </c>
      <c r="S21" s="44">
        <f t="shared" si="2"/>
        <v>0.54694176942824468</v>
      </c>
      <c r="T21" s="18" t="str">
        <f t="shared" si="3"/>
        <v>0</v>
      </c>
      <c r="U21" s="19" t="str">
        <f t="shared" si="4"/>
        <v>MED</v>
      </c>
      <c r="V21" s="20">
        <f t="shared" si="5"/>
        <v>0</v>
      </c>
      <c r="W21" s="73"/>
    </row>
    <row r="22" spans="1:23" x14ac:dyDescent="0.25">
      <c r="A22" s="59">
        <v>15.75</v>
      </c>
      <c r="B22" s="4" t="s">
        <v>7</v>
      </c>
      <c r="C22" s="60" t="s">
        <v>29</v>
      </c>
      <c r="E22" s="64" t="s">
        <v>44</v>
      </c>
      <c r="F22" s="4" t="s">
        <v>22</v>
      </c>
      <c r="G22" s="1">
        <v>13</v>
      </c>
      <c r="H22" s="2">
        <v>7</v>
      </c>
      <c r="I22" s="2">
        <v>18</v>
      </c>
      <c r="J22" s="2">
        <v>10</v>
      </c>
      <c r="K22" s="2">
        <v>18</v>
      </c>
      <c r="L22" s="2">
        <v>14</v>
      </c>
      <c r="M22" s="2">
        <v>8</v>
      </c>
      <c r="N22" s="52">
        <v>22</v>
      </c>
      <c r="O22" s="26"/>
      <c r="P22" s="26"/>
      <c r="Q22" s="33">
        <f t="shared" si="0"/>
        <v>13.75</v>
      </c>
      <c r="R22" s="33">
        <f t="shared" si="1"/>
        <v>4.9686517285879477</v>
      </c>
      <c r="S22" s="35">
        <f t="shared" si="2"/>
        <v>0.36135648935185072</v>
      </c>
      <c r="T22" s="8" t="str">
        <f t="shared" si="3"/>
        <v>0</v>
      </c>
      <c r="U22" s="7">
        <f t="shared" si="4"/>
        <v>0</v>
      </c>
      <c r="V22" s="71" t="str">
        <f t="shared" si="5"/>
        <v>LOW</v>
      </c>
      <c r="W22" s="73"/>
    </row>
    <row r="23" spans="1:23" ht="15.75" thickBot="1" x14ac:dyDescent="0.3">
      <c r="A23" s="41">
        <v>16.714285714285715</v>
      </c>
      <c r="B23" s="23" t="s">
        <v>8</v>
      </c>
      <c r="C23" s="24" t="s">
        <v>30</v>
      </c>
      <c r="E23" s="63" t="s">
        <v>45</v>
      </c>
      <c r="F23" s="25" t="s">
        <v>23</v>
      </c>
      <c r="G23" s="16">
        <v>15</v>
      </c>
      <c r="H23" s="17">
        <v>12</v>
      </c>
      <c r="I23" s="17"/>
      <c r="J23" s="17">
        <v>11</v>
      </c>
      <c r="K23" s="17">
        <v>15</v>
      </c>
      <c r="L23" s="17">
        <v>13</v>
      </c>
      <c r="M23" s="17">
        <v>16</v>
      </c>
      <c r="N23" s="49">
        <v>22</v>
      </c>
      <c r="O23" s="28"/>
      <c r="P23" s="28"/>
      <c r="Q23" s="37">
        <f t="shared" si="0"/>
        <v>14.857142857142858</v>
      </c>
      <c r="R23" s="37">
        <f t="shared" si="1"/>
        <v>3.3563828927059229</v>
      </c>
      <c r="S23" s="38">
        <f t="shared" si="2"/>
        <v>0.2259103870090525</v>
      </c>
      <c r="T23" s="18" t="str">
        <f t="shared" si="3"/>
        <v>0</v>
      </c>
      <c r="U23" s="19">
        <f t="shared" si="4"/>
        <v>0</v>
      </c>
      <c r="V23" s="45" t="str">
        <f t="shared" si="5"/>
        <v>LOW</v>
      </c>
      <c r="W23" s="73"/>
    </row>
    <row r="24" spans="1:23" x14ac:dyDescent="0.25">
      <c r="F24" s="2"/>
    </row>
    <row r="25" spans="1:23" x14ac:dyDescent="0.25">
      <c r="S25" s="33" t="s">
        <v>63</v>
      </c>
    </row>
    <row r="26" spans="1:23" x14ac:dyDescent="0.25">
      <c r="S26" s="33" t="s">
        <v>64</v>
      </c>
    </row>
    <row r="28" spans="1:23" x14ac:dyDescent="0.25">
      <c r="B28" s="2"/>
      <c r="C28" s="2"/>
    </row>
    <row r="29" spans="1:23" x14ac:dyDescent="0.25">
      <c r="B29" s="2"/>
      <c r="C29" s="2"/>
    </row>
    <row r="30" spans="1:23" x14ac:dyDescent="0.25">
      <c r="B30" s="2"/>
      <c r="C30" s="2"/>
    </row>
    <row r="31" spans="1:23" x14ac:dyDescent="0.25">
      <c r="B31" s="2"/>
      <c r="C31" s="2"/>
    </row>
    <row r="32" spans="1:23" x14ac:dyDescent="0.25">
      <c r="B32" s="2"/>
      <c r="C32" s="2"/>
    </row>
    <row r="33" spans="2:4" x14ac:dyDescent="0.25">
      <c r="B33" s="2"/>
      <c r="C33" s="2"/>
      <c r="D33" s="2"/>
    </row>
    <row r="34" spans="2:4" x14ac:dyDescent="0.25">
      <c r="B34" s="2"/>
      <c r="C34" s="2"/>
      <c r="D34" s="2"/>
    </row>
    <row r="35" spans="2:4" x14ac:dyDescent="0.25">
      <c r="B35" s="2"/>
      <c r="C35" s="2"/>
    </row>
  </sheetData>
  <sortState xmlns:xlrd2="http://schemas.microsoft.com/office/spreadsheetml/2017/richdata2" ref="A2:C23">
    <sortCondition ref="A2:A23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Round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Malinda Henry</dc:creator>
  <cp:lastModifiedBy>Malinda Henry</cp:lastModifiedBy>
  <cp:lastPrinted>2021-08-26T15:15:59Z</cp:lastPrinted>
  <dcterms:created xsi:type="dcterms:W3CDTF">2021-08-11T13:21:43Z</dcterms:created>
  <dcterms:modified xsi:type="dcterms:W3CDTF">2021-08-26T15:19:41Z</dcterms:modified>
</cp:coreProperties>
</file>